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<sst xmlns="http://schemas.openxmlformats.org/spreadsheetml/2006/main" count="27178" uniqueCount="793">
  <si>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</si>
  <si>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</si>
  <si>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</si>
  <si>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</si>
  <si>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</si>
  <si>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</si>
  <si>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</si>
  <si>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</si>
  <si>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</si>
  <si>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</si>
  <si>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</si>
  <si>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</si>
  <si>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</si>
  <si>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</si>
  <si>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</si>
  <si>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</si>
  <si>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</si>
  <si>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</si>
  <si>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</si>
  <si>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</si>
  <si>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</si>
  <si>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</si>
  <si>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</si>
  <si>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</si>
  <si>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</si>
  <si>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</si>
  <si>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</si>
  <si>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</si>
  <si>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</si>
  <si>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</si>
  <si>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</si>
  <si>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</si>
  <si>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</si>
  <si>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</si>
  <si>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</si>
  <si>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</si>
  <si>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</si>
  <si>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</si>
  <si>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</si>
  <si>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</si>
  <si>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</si>
  <si>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</si>
  <si>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</si>
  <si>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</si>
  <si>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</si>
  <si>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</si>
  <si>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</si>
  <si>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</si>
  <si>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</si>
  <si>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</si>
  <si>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</si>
  <si>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</si>
  <si>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</si>
  <si>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</si>
  <si>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</si>
  <si>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</si>
  <si>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</si>
  <si>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</si>
  <si>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</si>
  <si>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</si>
  <si>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</si>
  <si>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</si>
  <si>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</si>
  <si>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</si>
  <si>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</si>
  <si>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</si>
  <si>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</si>
  <si>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</si>
  <si>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</si>
  <si>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</si>
  <si>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</si>
  <si>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</si>
  <si>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</si>
  <si>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</si>
  <si>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</si>
  <si>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</si>
  <si>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</si>
  <si>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</si>
  <si>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</si>
  <si>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</si>
  <si>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</si>
  <si>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</si>
  <si>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</si>
  <si>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</si>
  <si>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</si>
  <si>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</si>
  <si>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</si>
  <si>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</si>
  <si>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</si>
  <si>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</si>
  <si>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</si>
  <si>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</si>
  <si>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</si>
  <si>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</si>
  <si>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</si>
  <si>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</si>
  <si>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</si>
  <si>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</si>
  <si>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</si>
  <si>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</si>
  <si>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</si>
  <si>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</si>
  <si>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</si>
  <si>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</si>
  <si>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</si>
  <si>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</si>
  <si>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</si>
  <si>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</si>
  <si>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</si>
  <si>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</si>
  <si>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</si>
  <si>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</si>
  <si>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</si>
  <si>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</si>
  <si>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</si>
  <si>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</si>
  <si>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</si>
  <si>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</si>
  <si>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</si>
  <si>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</si>
  <si>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</si>
  <si>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</si>
  <si>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</si>
  <si>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</si>
  <si>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</si>
  <si>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</si>
  <si>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</si>
  <si>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</si>
  <si>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</si>
  <si>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</si>
  <si>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</si>
  <si>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</si>
  <si>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</si>
  <si>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</si>
  <si>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</si>
  <si>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</si>
  <si>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</si>
  <si>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</si>
  <si>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</si>
  <si>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</si>
  <si>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</si>
  <si>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</si>
  <si>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</si>
  <si>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</si>
  <si>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</si>
  <si>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</si>
  <si>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</si>
  <si>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</si>
  <si>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</si>
  <si>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</si>
  <si>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</si>
  <si>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</si>
  <si>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</si>
  <si>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</si>
  <si>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</si>
  <si>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</si>
  <si>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</si>
  <si>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</si>
  <si>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</si>
  <si>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</si>
  <si>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</si>
  <si>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</si>
  <si>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</si>
  <si>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</si>
  <si>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</si>
  <si>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</si>
  <si>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</si>
  <si>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</si>
  <si>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</si>
  <si>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</si>
  <si>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</si>
  <si>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</si>
  <si>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</si>
  <si>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</si>
  <si>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</si>
  <si>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</si>
  <si>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</si>
  <si>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</si>
  <si>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</si>
  <si>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</si>
  <si>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</si>
  <si>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</si>
  <si>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</si>
  <si>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</si>
  <si>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</si>
  <si>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</si>
  <si>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</si>
  <si>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</si>
  <si>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</si>
  <si>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</si>
  <si>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</si>
  <si>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</si>
  <si>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</si>
  <si>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</si>
  <si>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</si>
  <si>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</si>
  <si>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</si>
  <si>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</si>
  <si>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</si>
  <si>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</si>
  <si>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</si>
  <si>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</si>
  <si>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</si>
  <si>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</si>
  <si>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</si>
  <si>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</si>
  <si>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</si>
  <si>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</si>
  <si>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</si>
  <si>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</si>
  <si>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</si>
  <si>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</si>
  <si>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</si>
  <si>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</si>
  <si>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</si>
  <si>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</si>
  <si>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</si>
  <si>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</si>
  <si>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</si>
  <si>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</si>
  <si>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</si>
  <si>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</si>
  <si>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</si>
  <si>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</si>
  <si>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</si>
  <si>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</si>
  <si>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</si>
  <si>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</si>
  <si>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</si>
  <si>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</si>
  <si>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</si>
  <si>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</si>
  <si>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</si>
  <si>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</si>
  <si>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</si>
  <si>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</si>
  <si>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</si>
  <si>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</si>
  <si>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</si>
  <si>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</si>
  <si>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</si>
  <si>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</si>
  <si>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</si>
  <si>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</si>
  <si>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</si>
  <si>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</si>
  <si>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</si>
  <si>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</si>
  <si>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</si>
  <si>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</si>
  <si>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</si>
  <si>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</si>
  <si>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</si>
  <si>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</si>
  <si>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</si>
  <si>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</si>
  <si>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</si>
  <si>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</si>
  <si>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</si>
  <si>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</si>
  <si>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</si>
  <si>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</si>
  <si>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</si>
  <si>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</si>
  <si>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</si>
  <si>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</si>
  <si>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</si>
  <si>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</si>
  <si>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</si>
  <si>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</si>
  <si>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</si>
  <si>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</si>
  <si>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</si>
  <si>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</si>
  <si>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</si>
  <si>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</si>
  <si>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</si>
  <si>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</si>
  <si>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</si>
  <si>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</si>
  <si>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</si>
  <si>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</si>
  <si>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</si>
  <si>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</si>
  <si>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</si>
  <si>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</si>
  <si>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</si>
  <si>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</si>
  <si>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</si>
  <si>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</si>
  <si>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</si>
  <si>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</si>
  <si>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</si>
  <si>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</si>
  <si>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</si>
  <si>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</si>
  <si>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</si>
  <si>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</si>
  <si>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</si>
  <si>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</si>
  <si>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</si>
  <si>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</si>
  <si>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</si>
  <si>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</si>
  <si>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</si>
  <si>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</si>
  <si>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</si>
  <si>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</si>
  <si>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</si>
  <si>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</si>
  <si>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</si>
  <si>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</si>
  <si>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</si>
  <si>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</si>
  <si>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</si>
  <si>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</si>
  <si>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</si>
  <si>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</si>
  <si>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</si>
  <si>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</si>
  <si>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</si>
  <si>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</si>
  <si>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</si>
  <si>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</si>
  <si>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</si>
  <si>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</si>
  <si>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</si>
  <si>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</si>
  <si>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</si>
  <si>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</si>
  <si>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</si>
  <si>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</si>
  <si>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</si>
  <si>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</si>
  <si>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</si>
  <si>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</si>
  <si>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</si>
  <si>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</si>
  <si>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</si>
  <si>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</si>
  <si>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</si>
  <si>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</si>
  <si>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</si>
  <si>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</si>
  <si>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</si>
  <si>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</si>
  <si>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</si>
  <si>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</si>
  <si>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</si>
  <si>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</si>
  <si>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</si>
  <si>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</si>
  <si>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</si>
  <si>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</si>
  <si>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</si>
  <si>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</si>
  <si>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</si>
  <si>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</si>
  <si>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</si>
  <si>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</si>
  <si>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</si>
  <si>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</si>
  <si>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</si>
  <si>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</si>
  <si>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</si>
  <si>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</si>
  <si>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</si>
  <si>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</si>
  <si>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</si>
  <si>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</si>
  <si>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</si>
  <si>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</si>
  <si>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</si>
  <si>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</si>
  <si>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</si>
  <si>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</si>
  <si>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</si>
  <si>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</si>
  <si>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</si>
  <si>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</si>
  <si>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</si>
  <si>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</si>
  <si>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</si>
  <si>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</si>
  <si>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</si>
  <si>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</si>
  <si>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</si>
  <si>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</si>
  <si>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</si>
  <si>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</si>
  <si>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</si>
  <si>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</si>
  <si>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</si>
  <si>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</si>
  <si>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</si>
  <si>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</si>
  <si>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</si>
  <si>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</si>
  <si>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</si>
  <si>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</si>
  <si>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</si>
  <si>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</si>
  <si>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</si>
  <si>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</si>
  <si>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</si>
  <si>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</si>
  <si>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</si>
  <si>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</si>
  <si>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</si>
  <si>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</si>
  <si>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</si>
  <si>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</si>
  <si>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</si>
  <si>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</si>
  <si>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</si>
  <si>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</si>
  <si>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</si>
  <si>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</si>
  <si>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</si>
  <si>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</si>
  <si>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</si>
  <si>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</si>
  <si>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</si>
  <si>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</si>
  <si>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</si>
  <si>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</si>
  <si>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</si>
  <si>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</si>
  <si>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</si>
  <si>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</si>
  <si>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</si>
  <si>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</si>
  <si>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</si>
  <si>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</si>
  <si>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</si>
  <si>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</si>
  <si>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</si>
  <si>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</si>
  <si>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</si>
  <si>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</si>
  <si>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</si>
  <si>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</si>
  <si>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</si>
  <si>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</si>
  <si>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</si>
  <si>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</si>
  <si>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</si>
  <si>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</si>
  <si>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</si>
  <si>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</si>
  <si>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</si>
  <si>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</si>
  <si>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</si>
  <si>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</si>
  <si>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</si>
  <si>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</si>
  <si>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</si>
  <si>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</si>
  <si>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</si>
  <si>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</si>
  <si>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</si>
  <si>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</si>
  <si>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</si>
  <si>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</si>
  <si>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</si>
  <si>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</si>
  <si>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</si>
  <si>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</si>
  <si>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</si>
  <si>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</si>
  <si>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</si>
  <si>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</si>
  <si>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</si>
  <si>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</si>
  <si>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</si>
  <si>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</si>
  <si>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</si>
  <si>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</si>
  <si>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</si>
  <si>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</si>
  <si>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</si>
  <si>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</si>
  <si>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</si>
  <si>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</si>
  <si>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</si>
  <si>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</si>
  <si>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</si>
  <si>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</si>
  <si>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</si>
  <si>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</si>
  <si>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</si>
  <si>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</si>
  <si>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</si>
  <si>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</si>
  <si>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</si>
  <si>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</si>
  <si>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</si>
  <si>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</si>
  <si>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</si>
  <si>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</si>
  <si>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</si>
  <si>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</si>
  <si>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</si>
  <si>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</si>
  <si>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</si>
  <si>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</si>
  <si>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</si>
  <si>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</si>
  <si>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</si>
  <si>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</si>
  <si>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</si>
  <si>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</si>
  <si>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</si>
  <si>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</si>
  <si>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</si>
  <si>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</si>
  <si>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</si>
  <si>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</si>
  <si>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</si>
  <si>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</si>
  <si>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</si>
  <si>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</si>
  <si>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</si>
  <si>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</si>
  <si>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</si>
  <si>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</si>
  <si>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</si>
  <si>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</si>
  <si>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</si>
  <si>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</si>
  <si>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</si>
  <si>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</si>
  <si>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</si>
  <si>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</si>
  <si>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</si>
  <si>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</si>
  <si>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</si>
  <si>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</si>
  <si>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</si>
  <si>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</si>
  <si>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</si>
  <si>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</si>
  <si>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</si>
  <si>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</si>
  <si>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</si>
  <si>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</si>
  <si>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</si>
  <si>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</si>
  <si>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</si>
  <si>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</si>
  <si>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</si>
  <si>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</si>
  <si>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</si>
  <si>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</si>
  <si>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</si>
  <si>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</si>
  <si>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</si>
  <si>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</si>
  <si>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</si>
  <si>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</si>
  <si>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</si>
  <si>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</si>
  <si>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</si>
  <si>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</si>
  <si>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</si>
  <si>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</si>
  <si>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</si>
  <si>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</si>
  <si>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</si>
  <si>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</si>
  <si>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</si>
  <si>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</si>
  <si>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</si>
  <si>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</si>
  <si>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</si>
  <si>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</si>
  <si>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</si>
  <si>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</si>
  <si>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</si>
  <si>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</si>
  <si>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</si>
  <si>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</si>
  <si>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</si>
  <si>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</si>
  <si>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</si>
  <si>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</si>
  <si>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</si>
  <si>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</si>
  <si>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</si>
  <si>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</si>
  <si>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</si>
  <si>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</si>
  <si>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</si>
  <si>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</si>
  <si>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</si>
  <si>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</si>
  <si>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</si>
  <si>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</si>
  <si>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</si>
  <si>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</si>
  <si>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</si>
  <si>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</si>
  <si>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</si>
  <si>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</si>
  <si>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</si>
  <si>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</si>
  <si>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</si>
  <si>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</si>
  <si>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</si>
  <si>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</si>
  <si>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</si>
  <si>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</si>
  <si>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</si>
  <si>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</si>
  <si>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</si>
  <si>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</si>
  <si>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</si>
  <si>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</si>
  <si>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</si>
  <si>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</si>
  <si>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</si>
  <si>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</si>
  <si>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</si>
  <si>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</si>
  <si>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</si>
  <si>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</si>
  <si>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</si>
  <si>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</si>
  <si>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</si>
  <si>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</si>
  <si>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</si>
  <si>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</si>
  <si>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</si>
  <si>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</si>
  <si>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</si>
  <si>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</si>
  <si>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</si>
  <si>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</si>
  <si>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</si>
  <si>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</si>
  <si>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</si>
  <si>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</si>
  <si>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</si>
  <si>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</si>
  <si>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</si>
  <si>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</si>
  <si>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</si>
  <si>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</si>
  <si>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</si>
  <si>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</si>
  <si>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</si>
  <si>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</si>
  <si>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</si>
  <si>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</si>
  <si>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</si>
  <si>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</si>
  <si>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</si>
  <si>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</si>
  <si>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</si>
  <si>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</si>
  <si>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</si>
  <si>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</si>
  <si>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</si>
  <si>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</si>
  <si>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</si>
  <si>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</si>
  <si>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</si>
  <si>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</si>
  <si>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</si>
  <si>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</si>
  <si>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</si>
  <si>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</si>
  <si>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</si>
  <si>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</si>
  <si>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</si>
  <si>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</si>
  <si>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</si>
  <si>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</si>
  <si>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</si>
  <si>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</si>
  <si>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</si>
  <si>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</si>
  <si>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</si>
  <si>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</si>
  <si>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</si>
  <si>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</si>
  <si>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</si>
  <si>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</si>
  <si>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</si>
  <si>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</si>
  <si>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</si>
  <si>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</si>
  <si>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</si>
  <si>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</si>
  <si>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</si>
  <si>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</si>
  <si>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</si>
  <si>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</si>
  <si>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</si>
  <si>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</si>
  <si>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</si>
  <si>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</si>
  <si>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</si>
  <si>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</si>
  <si>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</si>
  <si>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</si>
  <si>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</si>
  <si>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</si>
  <si>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</si>
  <si>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</si>
  <si>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</si>
  <si>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</si>
  <si>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</si>
  <si>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</si>
  <si>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</si>
  <si>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</si>
  <si>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</si>
  <si>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</si>
  <si>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</si>
  <si>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</si>
  <si>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</si>
  <si>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</si>
  <si>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</si>
  <si>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</si>
  <si>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</si>
  <si>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</si>
  <si>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</si>
  <si>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</si>
  <si>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</si>
  <si>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</si>
  <si>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</si>
  <si>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</si>
  <si>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</si>
  <si>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</si>
  <si>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</si>
  <si>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</si>
  <si>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</si>
  <si>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</si>
  <si>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</si>
  <si>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</si>
  <si>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</si>
  <si>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</si>
  <si>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</si>
  <si>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</si>
  <si>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</si>
  <si>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</si>
  <si>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</si>
  <si>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</si>
  <si>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</si>
  <si>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</si>
  <si>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</si>
  <si>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</si>
  <si>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</si>
  <si>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</si>
  <si>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</si>
  <si>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2 по ул. Лесная за 2016 год</t>
  </si>
  <si>
    <t>май, окт, дек</t>
  </si>
  <si>
    <t xml:space="preserve"> январь</t>
  </si>
  <si>
    <t xml:space="preserve"> август август</t>
  </si>
  <si>
    <t>фев, июл, авг</t>
  </si>
  <si>
    <t>январь, август</t>
  </si>
  <si>
    <t>48 | 1</t>
  </si>
  <si>
    <t>34 | 1</t>
  </si>
  <si>
    <t>19,2 | 24</t>
  </si>
  <si>
    <t>6,4 | 18</t>
  </si>
  <si>
    <t>4,4 | 3</t>
  </si>
  <si>
    <t>396 | 1</t>
  </si>
  <si>
    <t>5 | 1</t>
  </si>
  <si>
    <t>233,568 | 249</t>
  </si>
  <si>
    <t>155,712 | 136</t>
  </si>
  <si>
    <t>233,568 | 24</t>
  </si>
  <si>
    <t>155,712 | 24</t>
  </si>
  <si>
    <t>76,16 | 1</t>
  </si>
  <si>
    <t>389,28 | 2</t>
  </si>
  <si>
    <t>532 | 28</t>
  </si>
  <si>
    <t>266 | 22</t>
  </si>
  <si>
    <t>0,09576 | 6</t>
  </si>
  <si>
    <t>5,32 | 40</t>
  </si>
  <si>
    <t>5,32 | 10</t>
  </si>
  <si>
    <t>5,32 | 12</t>
  </si>
  <si>
    <t>532 | 32</t>
  </si>
  <si>
    <t>266 | 8</t>
  </si>
  <si>
    <t>21,6 | 1</t>
  </si>
  <si>
    <t>133 | 2</t>
  </si>
  <si>
    <t>4 | 122</t>
  </si>
  <si>
    <t>103 | 24</t>
  </si>
  <si>
    <t>532 | 74</t>
  </si>
  <si>
    <t>103 | 23</t>
  </si>
  <si>
    <t>4 | 127</t>
  </si>
  <si>
    <t>1502 | 77</t>
  </si>
  <si>
    <t>1502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</si>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</sst>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755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108407.78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1088441.45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1070646.42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1070646.42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1070646.42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126202.81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918372.62664630252</v>
      </c>
      <c r="G28" s="18">
        <f>и_ср_начисл-и_ср_стоимость_факт</f>
        <v>170068.82335369743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271839.18999999994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317016.41000000003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716.99229231724894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1363997.78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1332704.45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178604.38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1696740.75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1696740.75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4297.9965385575806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45498.46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43723.020000000004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6920.81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45498.46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45498.46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2311.3845423497132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403108.74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397559.6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64651.44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449918.49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449918.49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6315.3658053112122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446174.05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439614.74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66839.78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446174.05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446174.05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topLeftCell="A3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755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86382.616592069084</v>
      </c>
      <c r="F6" s="40"/>
      <c r="I6" s="27">
        <f>E6/1.18</f>
        <v>73205.607281414486</v>
      </c>
      <c r="J6" s="29">
        <f>[1]сумма!$Q$6</f>
        <v>12959.079134999998</v>
      </c>
      <c r="K6" s="29">
        <f>J6-I6</f>
        <v>-60246.528146414486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39240.118976044272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0.25080000000000002</v>
      </c>
      <c r="E8" s="48">
        <v>284.82814640014647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>
        <v>90</v>
      </c>
      <c r="E9" s="48">
        <v>38955.290829644124</v>
      </c>
      <c r="F9" s="49" t="s">
        <v>742</v>
      </c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2603.0788781222918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21.022400000000001</v>
      </c>
      <c r="E25" s="48">
        <v>2603.0788781222918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3002.3117810295789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1.6377999999999999</v>
      </c>
      <c r="E43" s="48">
        <v>1506.4887209288972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15.552</v>
      </c>
      <c r="E44" s="48">
        <v>1320.6168626613908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4</v>
      </c>
      <c r="E54" s="48">
        <v>175.20619743929083</v>
      </c>
      <c r="F54" s="49" t="s">
        <v>756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502.79264330322667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48</v>
      </c>
      <c r="E91" s="35">
        <v>502.79264330322667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2603.0310500468286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21.022400000000001</v>
      </c>
      <c r="E101" s="35">
        <v>2603.0310500468286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4562.054468808702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0.75079999999999991</v>
      </c>
      <c r="E106" s="56">
        <v>796.05048800370059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>
        <v>1</v>
      </c>
      <c r="E114" s="48">
        <v>3766.0039808050014</v>
      </c>
      <c r="F114" s="49" t="s">
        <v>730</v>
      </c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4649.8125823735909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0.75079999999999991</v>
      </c>
      <c r="E120" s="56">
        <v>808.21077619013067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>
        <v>1</v>
      </c>
      <c r="E128" s="48">
        <v>85.901485669985661</v>
      </c>
      <c r="F128" s="49" t="s">
        <v>735</v>
      </c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2</v>
      </c>
      <c r="E130" s="48">
        <v>3431.2872674564987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169.70118595351661</v>
      </c>
      <c r="F138" s="49" t="s">
        <v>738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4</v>
      </c>
      <c r="E148" s="48">
        <v>154.71186710345899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29219.41621234058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0.25</v>
      </c>
      <c r="E176" s="48">
        <v>394.87586427055572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>
        <v>10</v>
      </c>
      <c r="E187" s="48">
        <v>11163.425632468812</v>
      </c>
      <c r="F187" s="49" t="s">
        <v>732</v>
      </c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>
        <v>9</v>
      </c>
      <c r="E188" s="48">
        <v>17661.114715601212</v>
      </c>
      <c r="F188" s="49" t="s">
        <v>742</v>
      </c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115907.22701747266</v>
      </c>
      <c r="F197" s="75"/>
      <c r="I197" s="27">
        <f>E197/1.18</f>
        <v>98226.463574129375</v>
      </c>
      <c r="J197" s="29">
        <f>[1]сумма!$Q$11</f>
        <v>31082.599499999997</v>
      </c>
      <c r="K197" s="29">
        <f>J197-I197</f>
        <v>-67143.864074129378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115907.22701747266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4.5047999999999995</v>
      </c>
      <c r="E199" s="35">
        <v>17756.483898074133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8.2799999999999976</v>
      </c>
      <c r="E200" s="35">
        <v>13055.988469660551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17.989999999999998</v>
      </c>
      <c r="E202" s="35">
        <v>461.74419753723424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17.989999999999998</v>
      </c>
      <c r="E203" s="35">
        <v>10176.499186419574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17.989999999999998</v>
      </c>
      <c r="E210" s="35">
        <v>22893.207245765527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111.81</v>
      </c>
      <c r="E211" s="35">
        <v>40661.928946987988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6</v>
      </c>
      <c r="E215" s="35">
        <v>1246.1485491657309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1</v>
      </c>
      <c r="E223" s="35">
        <v>8187.421058148223</v>
      </c>
      <c r="F223" s="49" t="s">
        <v>744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>
        <v>1</v>
      </c>
      <c r="E225" s="35">
        <v>1298.104279760186</v>
      </c>
      <c r="F225" s="49" t="s">
        <v>730</v>
      </c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169.70118595351661</v>
      </c>
      <c r="F228" s="49" t="s">
        <v>738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3319.1569556495015</v>
      </c>
      <c r="F232" s="33"/>
      <c r="I232" s="27">
        <f>E232/1.18</f>
        <v>2812.8448776690693</v>
      </c>
      <c r="J232" s="29">
        <f>[1]сумма!$M$13</f>
        <v>4000.8600000000006</v>
      </c>
      <c r="K232" s="29">
        <f>J232-I232</f>
        <v>1188.0151223309313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3319.1569556495015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>
        <v>2</v>
      </c>
      <c r="E249" s="35">
        <v>1649.9706297169339</v>
      </c>
      <c r="F249" s="33" t="s">
        <v>758</v>
      </c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2.2999999999999998</v>
      </c>
      <c r="E252" s="35">
        <v>1669.1863259325673</v>
      </c>
      <c r="F252" s="33" t="s">
        <v>732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42237.894452332264</v>
      </c>
      <c r="F266" s="75"/>
      <c r="I266" s="27">
        <f>E266/1.18</f>
        <v>35794.825807061243</v>
      </c>
      <c r="J266" s="29">
        <f>[1]сумма!$Q$15</f>
        <v>14033.079052204816</v>
      </c>
      <c r="K266" s="29">
        <f>J266-I266</f>
        <v>-21761.746754856427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42237.894452332264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1.38</v>
      </c>
      <c r="E268" s="35">
        <v>4246.4037229504065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0.4</v>
      </c>
      <c r="E269" s="35">
        <v>1384.8140969514029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41.593154403208125</v>
      </c>
      <c r="F271" s="33" t="s">
        <v>740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1</v>
      </c>
      <c r="E273" s="35">
        <v>88.299060757343696</v>
      </c>
      <c r="F273" s="33" t="s">
        <v>735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55.810239628490983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>
        <v>1</v>
      </c>
      <c r="E275" s="35">
        <v>74.8564567234545</v>
      </c>
      <c r="F275" s="33" t="s">
        <v>730</v>
      </c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550.20222310577822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20</v>
      </c>
      <c r="E282" s="35">
        <v>23818.760985906378</v>
      </c>
      <c r="F282" s="33" t="s">
        <v>734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>
        <v>1</v>
      </c>
      <c r="E285" s="35">
        <v>44.515981237049054</v>
      </c>
      <c r="F285" s="33" t="s">
        <v>757</v>
      </c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9</v>
      </c>
      <c r="E288" s="35">
        <v>230.65367435803284</v>
      </c>
      <c r="F288" s="33" t="s">
        <v>759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>
        <v>1</v>
      </c>
      <c r="E307" s="35">
        <v>416.47492411164541</v>
      </c>
      <c r="F307" s="33" t="s">
        <v>737</v>
      </c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9</v>
      </c>
      <c r="E312" s="35">
        <v>950.20799088652814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2</v>
      </c>
      <c r="E320" s="35">
        <v>1479.2092606675278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61</v>
      </c>
      <c r="E321" s="35">
        <v>3988.0125452623515</v>
      </c>
      <c r="F321" s="33" t="s">
        <v>734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>
        <v>1</v>
      </c>
      <c r="E326" s="35">
        <v>1137.0228164878022</v>
      </c>
      <c r="F326" s="33" t="s">
        <v>732</v>
      </c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54.717026475054382</v>
      </c>
      <c r="F328" s="33" t="s">
        <v>732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81.068587909533335</v>
      </c>
      <c r="F329" s="33" t="s">
        <v>757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</v>
      </c>
      <c r="E334" s="35">
        <v>166.28626136546904</v>
      </c>
      <c r="F334" s="33" t="s">
        <v>760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61</v>
      </c>
      <c r="E335" s="35">
        <v>3021.3029135724246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1</v>
      </c>
      <c r="E336" s="35">
        <v>173.63982796788247</v>
      </c>
      <c r="F336" s="33" t="s">
        <v>757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1</v>
      </c>
      <c r="E337" s="35">
        <v>234.04270160450872</v>
      </c>
      <c r="F337" s="33" t="s">
        <v>743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220333.89976150982</v>
      </c>
      <c r="F338" s="75"/>
      <c r="I338" s="27">
        <f>E338/1.18</f>
        <v>186723.64386568629</v>
      </c>
      <c r="J338" s="29">
        <f>[1]сумма!$Q$17</f>
        <v>27117.06</v>
      </c>
      <c r="K338" s="29">
        <f>J338-I338</f>
        <v>-159606.58386568629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220333.89976150982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761</v>
      </c>
      <c r="E340" s="84">
        <v>245.14280078484546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762</v>
      </c>
      <c r="E342" s="48">
        <v>216.81662309197168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763</v>
      </c>
      <c r="E343" s="84">
        <v>1928.6432290017565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764</v>
      </c>
      <c r="E344" s="84">
        <v>599.32165660612668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765</v>
      </c>
      <c r="E345" s="84">
        <v>31.554572786616291</v>
      </c>
      <c r="F345" s="49" t="s">
        <v>746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766</v>
      </c>
      <c r="E346" s="48">
        <v>1343.4667257137678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767</v>
      </c>
      <c r="E347" s="48">
        <v>15.795221921606718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768</v>
      </c>
      <c r="E349" s="48">
        <v>131928.70030231462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769</v>
      </c>
      <c r="E350" s="48">
        <v>36623.523751376822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770</v>
      </c>
      <c r="E351" s="48">
        <v>29058.569012436452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771</v>
      </c>
      <c r="E352" s="48">
        <v>15641.000292276751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772</v>
      </c>
      <c r="E353" s="84">
        <v>872.80259210271186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773</v>
      </c>
      <c r="E354" s="48">
        <v>1828.5629810957398</v>
      </c>
      <c r="F354" s="49" t="s">
        <v>747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118938.93658067113</v>
      </c>
      <c r="F355" s="75"/>
      <c r="I355" s="27">
        <f>E355/1.18</f>
        <v>100795.70896667046</v>
      </c>
      <c r="J355" s="29">
        <f>[1]сумма!$Q$19</f>
        <v>27334.060541112922</v>
      </c>
      <c r="K355" s="29">
        <f>J355-I355</f>
        <v>-73461.648425557534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53078.892638319274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774</v>
      </c>
      <c r="E358" s="89">
        <v>7862.9116920550587</v>
      </c>
      <c r="F358" s="49" t="s">
        <v>749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775</v>
      </c>
      <c r="E359" s="89">
        <v>13515.006466896406</v>
      </c>
      <c r="F359" s="49" t="s">
        <v>749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776</v>
      </c>
      <c r="E360" s="89">
        <v>101.79010160381377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777</v>
      </c>
      <c r="E361" s="89">
        <v>208.00425394765895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778</v>
      </c>
      <c r="E362" s="89">
        <v>352.27768982163286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779</v>
      </c>
      <c r="E364" s="89">
        <v>1017.2075089439263</v>
      </c>
      <c r="F364" s="49" t="s">
        <v>750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780</v>
      </c>
      <c r="E365" s="89">
        <v>5128.1262511269406</v>
      </c>
      <c r="F365" s="49" t="s">
        <v>751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781</v>
      </c>
      <c r="E366" s="89">
        <v>4950.3971227069851</v>
      </c>
      <c r="F366" s="49" t="s">
        <v>752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782</v>
      </c>
      <c r="E367" s="89">
        <v>1897.6028080263657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782</v>
      </c>
      <c r="E368" s="89">
        <v>2770.9673800157661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783</v>
      </c>
      <c r="E369" s="89">
        <v>2160.8007072984374</v>
      </c>
      <c r="F369" s="49" t="s">
        <v>753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784</v>
      </c>
      <c r="E370" s="89">
        <v>4286.101025584574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785</v>
      </c>
      <c r="E371" s="89">
        <v>7721.1373193643021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6.3000000000000007</v>
      </c>
      <c r="E373" s="89">
        <v>1106.5623109273986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65860.043942351869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786</v>
      </c>
      <c r="E375" s="93">
        <v>11623.633265699076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787</v>
      </c>
      <c r="E377" s="95">
        <v>1334.4989615644834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788</v>
      </c>
      <c r="E378" s="95">
        <v>4414.6509354098525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789</v>
      </c>
      <c r="E379" s="95">
        <v>32836.293466907518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790</v>
      </c>
      <c r="E380" s="95">
        <v>11496.685596401801</v>
      </c>
      <c r="F380" s="49" t="s">
        <v>754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790</v>
      </c>
      <c r="E382" s="95">
        <v>2045.3505569101612</v>
      </c>
      <c r="F382" s="49" t="s">
        <v>791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790</v>
      </c>
      <c r="E383" s="95">
        <v>1053.0426944844676</v>
      </c>
      <c r="F383" s="49" t="s">
        <v>792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6.1</v>
      </c>
      <c r="E385" s="95">
        <v>1055.8884649745073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69665.093529474208</v>
      </c>
      <c r="F386" s="75"/>
      <c r="I386" s="27">
        <f>E386/1.18</f>
        <v>59038.214855486622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69665.093529474208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39746.565551893502</v>
      </c>
      <c r="F388" s="75"/>
      <c r="I388" s="27">
        <f>E388/1.18</f>
        <v>33683.530128723309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39746.565551893502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221841.12664630261</v>
      </c>
      <c r="F390" s="75"/>
      <c r="I390" s="27">
        <f>E390/1.18</f>
        <v>188000.95478500222</v>
      </c>
      <c r="J390" s="27">
        <f>SUM(I6:I390)</f>
        <v>778281.79414184322</v>
      </c>
      <c r="K390" s="27">
        <f>J390*1.01330668353499*1.18</f>
        <v>930593.00953948882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221841.12664630261</v>
      </c>
      <c r="F391" s="49" t="s">
        <v>731</v>
      </c>
      <c r="I391" s="27">
        <f>E6+E197+E232+E266+E338+E355+E386+E388+E390</f>
        <v>918372.51708737481</v>
      </c>
      <c r="J391" s="27">
        <f>I391-K391</f>
        <v>579208.74084865302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2017-05-18T02:12:29Z</dcterms:modified>
</cp:coreProperties>
</file>